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CDJoh\Desktop\Pittsburgh Flying Club\"/>
    </mc:Choice>
  </mc:AlternateContent>
  <xr:revisionPtr revIDLastSave="0" documentId="8_{8C4F9E03-6EAC-4AE8-B82D-0595E06255B8}" xr6:coauthVersionLast="45" xr6:coauthVersionMax="45" xr10:uidLastSave="{00000000-0000-0000-0000-000000000000}"/>
  <bookViews>
    <workbookView xWindow="-120" yWindow="-120" windowWidth="20730" windowHeight="11160" firstSheet="1" activeTab="1"/>
  </bookViews>
  <sheets>
    <sheet name="Chart Data" sheetId="3" state="hidden" r:id="rId1"/>
    <sheet name="N6775F" sheetId="6" r:id="rId2"/>
  </sheets>
  <definedNames>
    <definedName name="_xlnm.Print_Area" localSheetId="1">N6775F!$A$1:$E$15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6" l="1"/>
  <c r="D5" i="6"/>
  <c r="E6" i="6"/>
  <c r="D13" i="6"/>
  <c r="D11" i="6"/>
  <c r="E8" i="6"/>
  <c r="E9" i="6"/>
  <c r="C13" i="6"/>
  <c r="E13" i="6" s="1"/>
  <c r="C11" i="6"/>
  <c r="E11" i="6" s="1"/>
  <c r="E7" i="6"/>
  <c r="E10" i="6" l="1"/>
  <c r="E12" i="6" s="1"/>
  <c r="C10" i="6"/>
  <c r="D10" i="6" l="1"/>
  <c r="C12" i="6"/>
  <c r="C14" i="6" s="1"/>
  <c r="E14" i="6"/>
  <c r="D14" i="6" l="1"/>
  <c r="D12" i="6"/>
</calcChain>
</file>

<file path=xl/sharedStrings.xml><?xml version="1.0" encoding="utf-8"?>
<sst xmlns="http://schemas.openxmlformats.org/spreadsheetml/2006/main" count="21" uniqueCount="21">
  <si>
    <t>Description</t>
  </si>
  <si>
    <t>Weight (lbs.)</t>
  </si>
  <si>
    <t>Rear Passengers</t>
  </si>
  <si>
    <t>Loaded Aircraft Weight (Pounds)</t>
  </si>
  <si>
    <t>Loaded Aircraft Moment/1000 (Pound-Inches)</t>
  </si>
  <si>
    <t>Quantity</t>
  </si>
  <si>
    <t>Basic Empty Weight (Includes unusable fuel and oil)</t>
  </si>
  <si>
    <t xml:space="preserve">   Date:</t>
  </si>
  <si>
    <t xml:space="preserve">   Remarks:</t>
  </si>
  <si>
    <t>Fuel Burn</t>
  </si>
  <si>
    <t>Arm / CG</t>
  </si>
  <si>
    <t>Moment
(lb.-ins)</t>
  </si>
  <si>
    <t>Gross T/O Weight (2,550 lbs. max. normal)</t>
  </si>
  <si>
    <t>Gross Landing Weight (2,550 lbs. max. normal)</t>
  </si>
  <si>
    <t>N6775F</t>
  </si>
  <si>
    <t>Weight and Balance Loading Problem for 1976 PA-28-181
(Current as of 2012-10-04)</t>
  </si>
  <si>
    <t>Usable Fuel (at 6 lbs./Gal., 48 Gal. Max.)</t>
  </si>
  <si>
    <t>Start, Taxi, T/O (1 gallon nominal)</t>
  </si>
  <si>
    <t>Pilot and Front Passenger</t>
  </si>
  <si>
    <t>Baggage Area (200 lbs Max.)</t>
  </si>
  <si>
    <t>Ramp Weight (2,556 lbs.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</si>
</sst>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mmm\ d\,\ yyyy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EFED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5" fontId="7" fillId="0" borderId="2" xfId="0" applyNumberFormat="1" applyFont="1" applyBorder="1" applyAlignment="1" applyProtection="1">
      <alignment horizontal="left" vertical="center"/>
    </xf>
    <xf numFmtId="0" fontId="0" fillId="0" borderId="0" xfId="0" applyProtection="1"/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3" fontId="4" fillId="0" borderId="4" xfId="0" quotePrefix="1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2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quotePrefix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5" xfId="0" quotePrefix="1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/>
    <xf numFmtId="165" fontId="5" fillId="0" borderId="2" xfId="0" applyNumberFormat="1" applyFont="1" applyBorder="1" applyAlignment="1" applyProtection="1">
      <alignment horizontal="left" vertical="top"/>
    </xf>
    <xf numFmtId="0" fontId="0" fillId="0" borderId="7" xfId="0" applyBorder="1" applyAlignment="1"/>
    <xf numFmtId="0" fontId="0" fillId="0" borderId="9" xfId="0" applyBorder="1" applyAlignment="1"/>
    <xf numFmtId="0" fontId="7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5" sqref="B5"/>
    </sheetView>
  </sheetViews>
  <sheetFormatPr defaultRowHeight="12.75" x14ac:dyDescent="0.2"/>
  <cols>
    <col min="1" max="1" width="15" bestFit="1" customWidth="1"/>
    <col min="2" max="2" width="13.5703125" bestFit="1" customWidth="1"/>
  </cols>
  <sheetData>
    <row r="1" spans="1:5" ht="42.75" customHeight="1" x14ac:dyDescent="0.2">
      <c r="A1" s="1" t="s">
        <v>3</v>
      </c>
      <c r="B1" s="1" t="s">
        <v>4</v>
      </c>
    </row>
    <row r="2" spans="1:5" x14ac:dyDescent="0.2">
      <c r="A2">
        <v>1500</v>
      </c>
      <c r="B2">
        <v>52.5</v>
      </c>
      <c r="D2">
        <v>2000</v>
      </c>
      <c r="E2">
        <v>71</v>
      </c>
    </row>
    <row r="3" spans="1:5" x14ac:dyDescent="0.2">
      <c r="A3">
        <v>1600</v>
      </c>
      <c r="B3">
        <v>56</v>
      </c>
      <c r="D3">
        <v>2000</v>
      </c>
      <c r="E3">
        <v>81.2</v>
      </c>
    </row>
    <row r="4" spans="1:5" x14ac:dyDescent="0.2">
      <c r="A4">
        <v>1700</v>
      </c>
      <c r="B4">
        <v>59.5</v>
      </c>
      <c r="D4">
        <v>1500</v>
      </c>
      <c r="E4">
        <v>60.5</v>
      </c>
    </row>
    <row r="5" spans="1:5" x14ac:dyDescent="0.2">
      <c r="A5">
        <v>1800</v>
      </c>
      <c r="B5">
        <v>63</v>
      </c>
    </row>
    <row r="6" spans="1:5" x14ac:dyDescent="0.2">
      <c r="A6">
        <v>1900</v>
      </c>
      <c r="B6">
        <v>66.400000000000006</v>
      </c>
    </row>
    <row r="7" spans="1:5" x14ac:dyDescent="0.2">
      <c r="A7">
        <v>1950</v>
      </c>
      <c r="B7">
        <v>68</v>
      </c>
    </row>
    <row r="8" spans="1:5" x14ac:dyDescent="0.2">
      <c r="A8">
        <v>2000</v>
      </c>
      <c r="B8">
        <v>71</v>
      </c>
    </row>
    <row r="9" spans="1:5" x14ac:dyDescent="0.2">
      <c r="A9">
        <v>2100</v>
      </c>
      <c r="B9">
        <v>77</v>
      </c>
    </row>
    <row r="10" spans="1:5" x14ac:dyDescent="0.2">
      <c r="A10">
        <v>2200</v>
      </c>
      <c r="B10">
        <v>82.9</v>
      </c>
    </row>
    <row r="11" spans="1:5" x14ac:dyDescent="0.2">
      <c r="A11">
        <v>2300</v>
      </c>
      <c r="B11">
        <v>88.5</v>
      </c>
    </row>
    <row r="12" spans="1:5" x14ac:dyDescent="0.2">
      <c r="A12">
        <v>2300</v>
      </c>
      <c r="B12">
        <v>90</v>
      </c>
    </row>
    <row r="13" spans="1:5" x14ac:dyDescent="0.2">
      <c r="A13">
        <v>2300</v>
      </c>
      <c r="B13">
        <v>95</v>
      </c>
    </row>
    <row r="14" spans="1:5" x14ac:dyDescent="0.2">
      <c r="A14">
        <v>2300</v>
      </c>
      <c r="B14">
        <v>100</v>
      </c>
    </row>
    <row r="15" spans="1:5" x14ac:dyDescent="0.2">
      <c r="A15">
        <v>2300</v>
      </c>
      <c r="B15">
        <v>105</v>
      </c>
    </row>
    <row r="16" spans="1:5" x14ac:dyDescent="0.2">
      <c r="A16">
        <v>2300</v>
      </c>
      <c r="B16">
        <v>108.8</v>
      </c>
    </row>
    <row r="17" spans="1:2" x14ac:dyDescent="0.2">
      <c r="A17">
        <v>2200</v>
      </c>
      <c r="B17">
        <v>104.5</v>
      </c>
    </row>
    <row r="18" spans="1:2" x14ac:dyDescent="0.2">
      <c r="A18">
        <v>2100</v>
      </c>
      <c r="B18">
        <v>99.5</v>
      </c>
    </row>
    <row r="19" spans="1:2" x14ac:dyDescent="0.2">
      <c r="A19">
        <v>2000</v>
      </c>
      <c r="B19">
        <v>94.8</v>
      </c>
    </row>
    <row r="20" spans="1:2" x14ac:dyDescent="0.2">
      <c r="A20">
        <v>1900</v>
      </c>
      <c r="B20">
        <v>90</v>
      </c>
    </row>
    <row r="21" spans="1:2" x14ac:dyDescent="0.2">
      <c r="A21">
        <v>1800</v>
      </c>
      <c r="B21">
        <v>85.1</v>
      </c>
    </row>
    <row r="22" spans="1:2" x14ac:dyDescent="0.2">
      <c r="A22">
        <v>1700</v>
      </c>
      <c r="B22">
        <v>80.2</v>
      </c>
    </row>
    <row r="23" spans="1:2" x14ac:dyDescent="0.2">
      <c r="A23">
        <v>1600</v>
      </c>
      <c r="B23">
        <v>75.400000000000006</v>
      </c>
    </row>
    <row r="24" spans="1:2" x14ac:dyDescent="0.2">
      <c r="A24">
        <v>1500</v>
      </c>
      <c r="B24">
        <v>70.5</v>
      </c>
    </row>
  </sheetData>
  <sheetProtection password="D0CE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B13" sqref="B13"/>
    </sheetView>
  </sheetViews>
  <sheetFormatPr defaultRowHeight="12.75" x14ac:dyDescent="0.2"/>
  <cols>
    <col min="1" max="1" width="40.7109375" style="8" customWidth="1"/>
    <col min="2" max="16384" width="9.140625" style="8"/>
  </cols>
  <sheetData>
    <row r="1" spans="1:5" ht="59.25" customHeight="1" x14ac:dyDescent="0.2">
      <c r="A1" s="7" t="s">
        <v>7</v>
      </c>
      <c r="B1" s="31"/>
      <c r="C1" s="32"/>
      <c r="D1" s="32"/>
      <c r="E1" s="33"/>
    </row>
    <row r="2" spans="1:5" ht="59.25" customHeight="1" x14ac:dyDescent="0.2">
      <c r="A2" s="7" t="s">
        <v>8</v>
      </c>
      <c r="B2" s="31"/>
      <c r="C2" s="32"/>
      <c r="D2" s="32"/>
      <c r="E2" s="33"/>
    </row>
    <row r="3" spans="1:5" ht="48.75" customHeight="1" x14ac:dyDescent="0.2">
      <c r="A3" s="9" t="s">
        <v>15</v>
      </c>
      <c r="B3" s="34" t="s">
        <v>14</v>
      </c>
      <c r="C3" s="32"/>
      <c r="D3" s="32"/>
      <c r="E3" s="33"/>
    </row>
    <row r="4" spans="1:5" ht="31.5" customHeight="1" x14ac:dyDescent="0.2">
      <c r="A4" s="10" t="s">
        <v>0</v>
      </c>
      <c r="B4" s="10" t="s">
        <v>5</v>
      </c>
      <c r="C4" s="10" t="s">
        <v>1</v>
      </c>
      <c r="D4" s="10" t="s">
        <v>10</v>
      </c>
      <c r="E4" s="10" t="s">
        <v>11</v>
      </c>
    </row>
    <row r="5" spans="1:5" ht="27" customHeight="1" x14ac:dyDescent="0.2">
      <c r="A5" s="11" t="s">
        <v>6</v>
      </c>
      <c r="B5" s="6"/>
      <c r="C5" s="2">
        <v>1549.98</v>
      </c>
      <c r="D5" s="23">
        <f>E5/C5</f>
        <v>87.963715660847242</v>
      </c>
      <c r="E5" s="2">
        <v>136342</v>
      </c>
    </row>
    <row r="6" spans="1:5" ht="27" customHeight="1" x14ac:dyDescent="0.2">
      <c r="A6" s="11" t="s">
        <v>18</v>
      </c>
      <c r="B6" s="6"/>
      <c r="C6" s="20"/>
      <c r="D6" s="23">
        <v>80.5</v>
      </c>
      <c r="E6" s="2">
        <f>C6*D6</f>
        <v>0</v>
      </c>
    </row>
    <row r="7" spans="1:5" ht="27" customHeight="1" x14ac:dyDescent="0.2">
      <c r="A7" s="11" t="s">
        <v>2</v>
      </c>
      <c r="B7" s="6"/>
      <c r="C7" s="20"/>
      <c r="D7" s="23">
        <v>118.1</v>
      </c>
      <c r="E7" s="2">
        <f>C7*D7</f>
        <v>0</v>
      </c>
    </row>
    <row r="8" spans="1:5" ht="27" customHeight="1" x14ac:dyDescent="0.2">
      <c r="A8" s="11" t="s">
        <v>19</v>
      </c>
      <c r="B8" s="6"/>
      <c r="C8" s="20"/>
      <c r="D8" s="23">
        <v>142.80000000000001</v>
      </c>
      <c r="E8" s="2">
        <f>C8*D8</f>
        <v>0</v>
      </c>
    </row>
    <row r="9" spans="1:5" ht="27" customHeight="1" thickBot="1" x14ac:dyDescent="0.25">
      <c r="A9" s="11" t="s">
        <v>16</v>
      </c>
      <c r="B9" s="21"/>
      <c r="C9" s="12">
        <f>B9*6</f>
        <v>0</v>
      </c>
      <c r="D9" s="24">
        <v>95</v>
      </c>
      <c r="E9" s="2">
        <f>C9*D9</f>
        <v>0</v>
      </c>
    </row>
    <row r="10" spans="1:5" ht="27" customHeight="1" thickBot="1" x14ac:dyDescent="0.25">
      <c r="A10" s="16" t="s">
        <v>20</v>
      </c>
      <c r="B10" s="5"/>
      <c r="C10" s="28">
        <f>SUM(C5:C9)</f>
        <v>1549.98</v>
      </c>
      <c r="D10" s="26">
        <f>E10/C10</f>
        <v>87.963715660847242</v>
      </c>
      <c r="E10" s="2">
        <f>SUM(E5:E9)</f>
        <v>136342</v>
      </c>
    </row>
    <row r="11" spans="1:5" ht="27" customHeight="1" thickBot="1" x14ac:dyDescent="0.25">
      <c r="A11" s="11" t="s">
        <v>17</v>
      </c>
      <c r="B11" s="22"/>
      <c r="C11" s="13">
        <f>0-(B11*6)</f>
        <v>0</v>
      </c>
      <c r="D11" s="25">
        <f>D9</f>
        <v>95</v>
      </c>
      <c r="E11" s="14">
        <f>C11*D11</f>
        <v>0</v>
      </c>
    </row>
    <row r="12" spans="1:5" ht="27" customHeight="1" thickBot="1" x14ac:dyDescent="0.25">
      <c r="A12" s="15" t="s">
        <v>12</v>
      </c>
      <c r="B12" s="4"/>
      <c r="C12" s="28">
        <f>C10+C11</f>
        <v>1549.98</v>
      </c>
      <c r="D12" s="27">
        <f>E12/C12</f>
        <v>87.963715660847242</v>
      </c>
      <c r="E12" s="29">
        <f>E10+E11</f>
        <v>136342</v>
      </c>
    </row>
    <row r="13" spans="1:5" ht="27" customHeight="1" thickBot="1" x14ac:dyDescent="0.25">
      <c r="A13" s="11" t="s">
        <v>9</v>
      </c>
      <c r="B13" s="22"/>
      <c r="C13" s="13">
        <f>0-(B13*6)</f>
        <v>0</v>
      </c>
      <c r="D13" s="25">
        <f>D9</f>
        <v>95</v>
      </c>
      <c r="E13" s="14">
        <f>C13*D13</f>
        <v>0</v>
      </c>
    </row>
    <row r="14" spans="1:5" ht="27" customHeight="1" thickBot="1" x14ac:dyDescent="0.25">
      <c r="A14" s="16" t="s">
        <v>13</v>
      </c>
      <c r="B14" s="3"/>
      <c r="C14" s="28">
        <f>C12+C13</f>
        <v>1549.98</v>
      </c>
      <c r="D14" s="27">
        <f>E14/C14</f>
        <v>87.963715660847242</v>
      </c>
      <c r="E14" s="29">
        <f>E12+E13</f>
        <v>136342</v>
      </c>
    </row>
    <row r="15" spans="1:5" ht="15.75" customHeight="1" x14ac:dyDescent="0.2">
      <c r="A15" s="17"/>
      <c r="B15" s="18"/>
      <c r="C15" s="19"/>
      <c r="D15" s="19"/>
      <c r="E15" s="30"/>
    </row>
    <row r="16" spans="1:5" ht="27" customHeight="1" x14ac:dyDescent="0.2"/>
    <row r="17" ht="27" customHeight="1" x14ac:dyDescent="0.2"/>
    <row r="18" ht="27" customHeight="1" x14ac:dyDescent="0.2"/>
    <row r="19" ht="27" customHeight="1" x14ac:dyDescent="0.2"/>
  </sheetData>
  <sheetProtection sheet="1" selectLockedCells="1"/>
  <mergeCells count="3">
    <mergeCell ref="B2:E2"/>
    <mergeCell ref="B1:E1"/>
    <mergeCell ref="B3:E3"/>
  </mergeCells>
  <conditionalFormatting sqref="C9 C11 E11 E13 C13 E6:E9">
    <cfRule type="cellIs" dxfId="0" priority="5" operator="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 Data</vt:lpstr>
      <vt:lpstr>N6775F</vt:lpstr>
      <vt:lpstr>N6775F!Print_Area</vt:lpstr>
    </vt:vector>
  </TitlesOfParts>
  <Company>Thunderhorse Aviation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Archer N6775F</dc:subject>
  <dc:creator>PFC</dc:creator>
  <dc:description>Not for flight planning purposes.  Do the calculations by hand and use this spreadsheet as a secondary check.</dc:description>
  <cp:lastModifiedBy>Charles Johnson</cp:lastModifiedBy>
  <cp:lastPrinted>2012-10-04T15:48:28Z</cp:lastPrinted>
  <dcterms:created xsi:type="dcterms:W3CDTF">2003-01-17T00:04:06Z</dcterms:created>
  <dcterms:modified xsi:type="dcterms:W3CDTF">2019-12-24T16:05:46Z</dcterms:modified>
  <cp:category>Calculators</cp:category>
</cp:coreProperties>
</file>